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7710" windowWidth="25440" windowHeight="511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E11" i="1" l="1" a="1"/>
  <c r="E11" i="1" s="1"/>
  <c r="E10" i="1" a="1"/>
  <c r="E10" i="1" s="1"/>
  <c r="E9" i="1" a="1"/>
  <c r="E9" i="1" s="1"/>
  <c r="E8" i="1" a="1"/>
  <c r="E8" i="1" s="1"/>
  <c r="L11" i="1" l="1"/>
  <c r="H11" i="1"/>
  <c r="J11" i="1"/>
  <c r="F11" i="1"/>
  <c r="K11" i="1"/>
  <c r="I11" i="1"/>
  <c r="G11" i="1"/>
  <c r="L10" i="1"/>
  <c r="J10" i="1"/>
  <c r="H10" i="1"/>
  <c r="F10" i="1"/>
  <c r="K10" i="1"/>
  <c r="I10" i="1"/>
  <c r="G10" i="1"/>
  <c r="L9" i="1"/>
  <c r="J9" i="1"/>
  <c r="H9" i="1"/>
  <c r="F9" i="1"/>
  <c r="K9" i="1"/>
  <c r="I9" i="1"/>
  <c r="G9" i="1"/>
  <c r="L8" i="1"/>
  <c r="J8" i="1"/>
  <c r="H8" i="1"/>
  <c r="F8" i="1"/>
  <c r="K8" i="1"/>
  <c r="I8" i="1"/>
  <c r="G8" i="1"/>
  <c r="T12" i="1"/>
  <c r="Q11" i="1" l="1"/>
  <c r="E12" i="1" l="1"/>
  <c r="F12" i="1"/>
  <c r="G12" i="1"/>
  <c r="H12" i="1"/>
  <c r="I12" i="1"/>
  <c r="J12" i="1"/>
  <c r="K12" i="1"/>
  <c r="L12" i="1"/>
  <c r="R9" i="1" l="1"/>
  <c r="R10" i="1"/>
  <c r="R11" i="1"/>
  <c r="R8" i="1"/>
  <c r="U12" i="1" l="1"/>
  <c r="Q9" i="1" l="1"/>
  <c r="Q10" i="1"/>
  <c r="Q8" i="1"/>
  <c r="O9" i="1"/>
  <c r="O10" i="1"/>
  <c r="O11" i="1"/>
  <c r="O8" i="1"/>
  <c r="N9" i="1"/>
  <c r="N10" i="1"/>
  <c r="N11" i="1"/>
  <c r="N8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<sst xmlns="http://schemas.openxmlformats.org/spreadsheetml/2006/main" count="51" uniqueCount="36">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</sst>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0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DWH-SQL\PROVIDER\Returns\Safer%20Staffing\2017-03%20(MAR)\Bishops%20Castle%20-%20Assurance%20UNIFY%20-%20Return%20-%20March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\\DWH-SQL\PROVIDER\Returns\Safer%20Staffing\2017-03%20(MAR)\Ludlow%20-%20Assurance%20UNIFY%20-%20Return%20-%20March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\\DWH-SQL\PROVIDER\Returns\Safer%20Staffing\2017-03%20(MAR)\Whitchurch-%20Assurance%20UNIFY%20-%20Return%20-%20March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oleObject" Target="file:///\\DWH-SQL\PROVIDER\Returns\Safer%20Staffing\2017-03%20(MAR)\Bridgnorth%20-%20Assurance%20UNIFY%20-%20Return%20-%20March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Summary!R4C3:R4C10" advise="1">
            <x14:values cols="8">
              <value>
                <val>880</val>
              </value>
              <value>
                <val>981.75400000000002</val>
              </value>
              <value>
                <val>1085.3499999999999</val>
              </value>
              <value>
                <val>1181</val>
              </value>
              <value>
                <val>620</val>
              </value>
              <value>
                <val>615</val>
              </value>
              <value>
                <val>310</val>
              </value>
              <value>
                <val>310</val>
              </value>
            </x14:values>
          </x14:oleItem>
        </mc:Choice>
        <mc:Fallback>
          <oleItem name="!Summary!R4C3:R4C10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Summary!R4C3:R4C10" advise="1">
            <x14:values cols="8">
              <value>
                <val>1400</val>
              </value>
              <value>
                <val>1316.258</val>
              </value>
              <value>
                <val>1137.5</val>
              </value>
              <value>
                <val>1512.5</val>
              </value>
              <value>
                <val>620</val>
              </value>
              <value>
                <val>620</val>
              </value>
              <value>
                <val>620</val>
              </value>
              <value>
                <val>620</val>
              </value>
            </x14:values>
          </x14:oleItem>
        </mc:Choice>
        <mc:Fallback>
          <oleItem name="!Summary!R4C3:R4C10" advise="1"/>
        </mc:Fallback>
      </mc:AlternateContent>
    </oleItems>
  </oleLin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Summary!R4C3:R4C10" advise="1">
            <x14:values cols="8">
              <value>
                <val>1925</val>
              </value>
              <value>
                <val>1800.25</val>
              </value>
              <value>
                <val>1597.5</val>
              </value>
              <value>
                <val>1676.6</val>
              </value>
              <value>
                <val>930</val>
              </value>
              <value>
                <val>930</val>
              </value>
              <value>
                <val>620</val>
              </value>
              <value>
                <val>680</val>
              </value>
            </x14:values>
          </x14:oleItem>
        </mc:Choice>
        <mc:Fallback>
          <oleItem name="!Summary!R4C3:R4C10" advise="1"/>
        </mc:Fallback>
      </mc:AlternateContent>
    </oleItems>
  </oleLin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Summary!R4C3:R4C10" advise="1">
            <x14:values cols="8">
              <value>
                <val>1477</val>
              </value>
              <value>
                <val>1420</val>
              </value>
              <value>
                <val>1068</val>
              </value>
              <value>
                <val>1321</val>
              </value>
              <value>
                <val>674</val>
              </value>
              <value>
                <val>645.5</val>
              </value>
              <value>
                <val>621.5</val>
              </value>
              <value>
                <val>880</val>
              </value>
            </x14:values>
          </x14:oleItem>
        </mc:Choice>
        <mc:Fallback>
          <oleItem name="!Summary!R4C3:R4C10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A2" zoomScale="90" zoomScaleNormal="90" workbookViewId="0">
      <selection activeCell="Y11" sqref="Y11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16384" width="9.140625" style="17"/>
  </cols>
  <sheetData>
    <row r="1" spans="1:21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1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1" ht="18" x14ac:dyDescent="0.25">
      <c r="A3" s="18" t="s">
        <v>5</v>
      </c>
      <c r="B3" s="33">
        <v>42795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1" ht="23.25" x14ac:dyDescent="0.25">
      <c r="A4" s="24"/>
      <c r="M4" s="6"/>
      <c r="P4" s="15"/>
    </row>
    <row r="5" spans="1:21" x14ac:dyDescent="0.25">
      <c r="A5" s="49" t="s">
        <v>6</v>
      </c>
      <c r="B5" s="49"/>
      <c r="C5" s="2"/>
      <c r="D5" s="2"/>
      <c r="E5" s="37" t="s">
        <v>7</v>
      </c>
      <c r="F5" s="38"/>
      <c r="G5" s="38"/>
      <c r="H5" s="39"/>
      <c r="I5" s="37" t="s">
        <v>8</v>
      </c>
      <c r="J5" s="38"/>
      <c r="K5" s="38"/>
      <c r="L5" s="39"/>
      <c r="M5" s="6"/>
      <c r="N5" s="40" t="s">
        <v>7</v>
      </c>
      <c r="O5" s="41"/>
      <c r="P5" s="15"/>
      <c r="Q5" s="40" t="s">
        <v>8</v>
      </c>
      <c r="R5" s="41"/>
    </row>
    <row r="6" spans="1:21" ht="25.5" x14ac:dyDescent="0.25">
      <c r="A6" s="42" t="s">
        <v>9</v>
      </c>
      <c r="B6" s="43"/>
      <c r="C6" s="44" t="s">
        <v>10</v>
      </c>
      <c r="D6" s="5" t="s">
        <v>11</v>
      </c>
      <c r="E6" s="42" t="s">
        <v>12</v>
      </c>
      <c r="F6" s="43"/>
      <c r="G6" s="42" t="s">
        <v>13</v>
      </c>
      <c r="H6" s="43"/>
      <c r="I6" s="42" t="s">
        <v>12</v>
      </c>
      <c r="J6" s="43"/>
      <c r="K6" s="42" t="s">
        <v>13</v>
      </c>
      <c r="L6" s="43"/>
      <c r="M6" s="6"/>
      <c r="N6" s="44" t="s">
        <v>24</v>
      </c>
      <c r="O6" s="44" t="s">
        <v>14</v>
      </c>
      <c r="P6" s="15"/>
      <c r="Q6" s="44" t="s">
        <v>24</v>
      </c>
      <c r="R6" s="44" t="s">
        <v>14</v>
      </c>
    </row>
    <row r="7" spans="1:21" ht="63.75" x14ac:dyDescent="0.25">
      <c r="A7" s="8"/>
      <c r="B7" s="8" t="s">
        <v>15</v>
      </c>
      <c r="C7" s="45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5"/>
      <c r="O7" s="45"/>
      <c r="P7" s="15"/>
      <c r="Q7" s="45"/>
      <c r="R7" s="45"/>
      <c r="T7" s="35" t="s">
        <v>31</v>
      </c>
      <c r="U7" s="34" t="s">
        <v>32</v>
      </c>
    </row>
    <row r="8" spans="1:21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6">
        <f t="array" ref="E8:L8">[1]!'!Summary!R4C3:R4C10'</f>
        <v>880</v>
      </c>
      <c r="F8" s="36">
        <v>981.75400000000002</v>
      </c>
      <c r="G8" s="36">
        <v>1085.3499999999999</v>
      </c>
      <c r="H8" s="36">
        <v>1181</v>
      </c>
      <c r="I8" s="36">
        <v>620</v>
      </c>
      <c r="J8" s="36">
        <v>615</v>
      </c>
      <c r="K8" s="36">
        <v>310</v>
      </c>
      <c r="L8" s="36">
        <v>310</v>
      </c>
      <c r="M8" s="6"/>
      <c r="N8" s="13">
        <f>IF(E8=0,"-",F8/E8)</f>
        <v>1.1156295454545455</v>
      </c>
      <c r="O8" s="14">
        <f>IF(G8=0,"-",H8/G8)</f>
        <v>1.08812825355876</v>
      </c>
      <c r="P8" s="15"/>
      <c r="Q8" s="13">
        <f>IF(I8=0,"-",J8/I8)</f>
        <v>0.99193548387096775</v>
      </c>
      <c r="R8" s="14">
        <f>IFERROR(L8/K8,"-")</f>
        <v>1</v>
      </c>
      <c r="T8" s="25">
        <v>16</v>
      </c>
      <c r="U8" s="25">
        <v>13.74</v>
      </c>
    </row>
    <row r="9" spans="1:21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6">
        <f t="array" ref="E9:L9">[2]!'!Summary!R4C3:R4C10'</f>
        <v>1400</v>
      </c>
      <c r="F9" s="36">
        <v>1316.258</v>
      </c>
      <c r="G9" s="36">
        <v>1137.5</v>
      </c>
      <c r="H9" s="36">
        <v>1512.5</v>
      </c>
      <c r="I9" s="36">
        <v>620</v>
      </c>
      <c r="J9" s="36">
        <v>620</v>
      </c>
      <c r="K9" s="36">
        <v>620</v>
      </c>
      <c r="L9" s="36">
        <v>620</v>
      </c>
      <c r="M9" s="6"/>
      <c r="N9" s="13">
        <f>IF(E9=0,"-",F9/E9)</f>
        <v>0.94018428571428569</v>
      </c>
      <c r="O9" s="14">
        <f>IF(G9=0,"-",H9/G9)</f>
        <v>1.3296703296703296</v>
      </c>
      <c r="P9" s="15"/>
      <c r="Q9" s="13">
        <f>IF(I9=0,"-",J9/I9)</f>
        <v>1</v>
      </c>
      <c r="R9" s="14">
        <f>IFERROR(L9/K9,"-")</f>
        <v>1</v>
      </c>
      <c r="T9" s="25">
        <v>24</v>
      </c>
      <c r="U9" s="25">
        <v>22.32</v>
      </c>
    </row>
    <row r="10" spans="1:21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6">
        <f t="array" ref="E10:L10">[3]!'!Summary!R4C3:R4C10'</f>
        <v>1925</v>
      </c>
      <c r="F10" s="36">
        <v>1800.25</v>
      </c>
      <c r="G10" s="36">
        <v>1597.5</v>
      </c>
      <c r="H10" s="36">
        <v>1676.6</v>
      </c>
      <c r="I10" s="36">
        <v>930</v>
      </c>
      <c r="J10" s="36">
        <v>930</v>
      </c>
      <c r="K10" s="36">
        <v>620</v>
      </c>
      <c r="L10" s="36">
        <v>680</v>
      </c>
      <c r="M10" s="6"/>
      <c r="N10" s="13">
        <f>IF(E10=0,"-",F10/E10)</f>
        <v>0.93519480519480525</v>
      </c>
      <c r="O10" s="14">
        <f>IF(G10=0,"-",H10/G10)</f>
        <v>1.0495148669796557</v>
      </c>
      <c r="P10" s="15"/>
      <c r="Q10" s="13">
        <f>IF(I10=0,"-",J10/I10)</f>
        <v>1</v>
      </c>
      <c r="R10" s="14">
        <f>IFERROR(L10/K10,"-")</f>
        <v>1.096774193548387</v>
      </c>
      <c r="T10" s="25">
        <v>32</v>
      </c>
      <c r="U10" s="25">
        <v>29.58</v>
      </c>
    </row>
    <row r="11" spans="1:21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6">
        <f t="array" ref="E11:L11">[4]!'!Summary!R4C3:R4C10'</f>
        <v>1477</v>
      </c>
      <c r="F11" s="36">
        <v>1420</v>
      </c>
      <c r="G11" s="36">
        <v>1068</v>
      </c>
      <c r="H11" s="36">
        <v>1321</v>
      </c>
      <c r="I11" s="36">
        <v>674</v>
      </c>
      <c r="J11" s="36">
        <v>645.5</v>
      </c>
      <c r="K11" s="36">
        <v>621.5</v>
      </c>
      <c r="L11" s="36">
        <v>880</v>
      </c>
      <c r="M11" s="6"/>
      <c r="N11" s="13">
        <f>IF(E11=0,"-",F11/E11)</f>
        <v>0.96140825998645907</v>
      </c>
      <c r="O11" s="14">
        <f>IF(G11=0,"-",H11/G11)</f>
        <v>1.2368913857677903</v>
      </c>
      <c r="P11" s="15"/>
      <c r="Q11" s="13">
        <f>IF(I11=0,"-",J11/I11)</f>
        <v>0.95771513353115723</v>
      </c>
      <c r="R11" s="14">
        <f>IFERROR(L11/K11,"-")</f>
        <v>1.415929203539823</v>
      </c>
      <c r="T11" s="25">
        <v>25</v>
      </c>
      <c r="U11" s="25">
        <v>23.35</v>
      </c>
    </row>
    <row r="12" spans="1:21" ht="15.75" thickBot="1" x14ac:dyDescent="0.3">
      <c r="A12" s="26"/>
      <c r="B12" s="26"/>
      <c r="C12" s="26"/>
      <c r="D12" s="26"/>
      <c r="E12" s="27">
        <f t="shared" ref="E12:L12" si="0">SUM(E8:E11)</f>
        <v>5682</v>
      </c>
      <c r="F12" s="27">
        <f t="shared" si="0"/>
        <v>5518.2620000000006</v>
      </c>
      <c r="G12" s="27">
        <f t="shared" si="0"/>
        <v>4888.3500000000004</v>
      </c>
      <c r="H12" s="27">
        <f t="shared" si="0"/>
        <v>5691.1</v>
      </c>
      <c r="I12" s="27">
        <f t="shared" si="0"/>
        <v>2844</v>
      </c>
      <c r="J12" s="27">
        <f t="shared" si="0"/>
        <v>2810.5</v>
      </c>
      <c r="K12" s="27">
        <f t="shared" si="0"/>
        <v>2171.5</v>
      </c>
      <c r="L12" s="27">
        <f t="shared" si="0"/>
        <v>2490</v>
      </c>
      <c r="M12" s="6"/>
      <c r="N12" s="28">
        <f t="shared" ref="N12" si="1">F12/E12</f>
        <v>0.97118303414290752</v>
      </c>
      <c r="O12" s="29">
        <f t="shared" ref="O12" si="2">H12/G12</f>
        <v>1.1642169648245317</v>
      </c>
      <c r="P12" s="15"/>
      <c r="Q12" s="28">
        <f t="shared" ref="Q12" si="3">J12/I12</f>
        <v>0.98822081575246135</v>
      </c>
      <c r="R12" s="29">
        <f t="shared" ref="R12" si="4">L12/K12</f>
        <v>1.1466728068155654</v>
      </c>
      <c r="T12" s="30">
        <f>AVERAGE(T8:T11)</f>
        <v>24.25</v>
      </c>
      <c r="U12" s="30">
        <f>AVERAGE(U8:U11)</f>
        <v>22.247500000000002</v>
      </c>
    </row>
    <row r="13" spans="1:21" ht="15.75" thickBot="1" x14ac:dyDescent="0.3">
      <c r="N13" s="46" t="s">
        <v>29</v>
      </c>
      <c r="O13" s="47"/>
      <c r="P13" s="47"/>
      <c r="Q13" s="48"/>
      <c r="R13" s="31">
        <f>(F12+H12+J12+L12)/(E12+G12+I12+K12)</f>
        <v>1.0592853132809568</v>
      </c>
      <c r="T13" s="32"/>
      <c r="U13" s="32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White Jacqueline</cp:lastModifiedBy>
  <cp:lastPrinted>2015-03-04T09:36:41Z</cp:lastPrinted>
  <dcterms:created xsi:type="dcterms:W3CDTF">2014-06-05T16:44:24Z</dcterms:created>
  <dcterms:modified xsi:type="dcterms:W3CDTF">2017-04-10T10:54:07Z</dcterms:modified>
</cp:coreProperties>
</file>