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195" windowWidth="28395" windowHeight="6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R8" i="1" l="1"/>
  <c r="R22" i="1"/>
  <c r="R21" i="1"/>
  <c r="W9" i="1" l="1"/>
  <c r="X9" i="1"/>
  <c r="W10" i="1"/>
  <c r="X10" i="1"/>
  <c r="W11" i="1"/>
  <c r="X11" i="1"/>
  <c r="W12" i="1"/>
  <c r="X12" i="1"/>
  <c r="X8" i="1"/>
  <c r="W8" i="1"/>
  <c r="U26" i="1"/>
  <c r="T26" i="1"/>
  <c r="U13" i="1"/>
  <c r="T13" i="1"/>
  <c r="X13" i="1" l="1"/>
  <c r="W13" i="1"/>
  <c r="E36" i="1"/>
  <c r="F36" i="1"/>
  <c r="G36" i="1"/>
  <c r="H36" i="1"/>
  <c r="I36" i="1"/>
  <c r="J36" i="1"/>
  <c r="K36" i="1"/>
  <c r="L36" i="1"/>
  <c r="E35" i="1"/>
  <c r="F35" i="1"/>
  <c r="G35" i="1"/>
  <c r="H35" i="1"/>
  <c r="I35" i="1"/>
  <c r="J35" i="1"/>
  <c r="K35" i="1"/>
  <c r="L35" i="1"/>
  <c r="L37" i="1"/>
  <c r="L38" i="1"/>
  <c r="E37" i="1"/>
  <c r="F37" i="1"/>
  <c r="G37" i="1"/>
  <c r="H37" i="1"/>
  <c r="I37" i="1"/>
  <c r="J37" i="1"/>
  <c r="K37" i="1"/>
  <c r="E38" i="1"/>
  <c r="F38" i="1"/>
  <c r="G38" i="1"/>
  <c r="H38" i="1"/>
  <c r="I38" i="1"/>
  <c r="J38" i="1"/>
  <c r="K38" i="1"/>
  <c r="F34" i="1"/>
  <c r="G34" i="1"/>
  <c r="H34" i="1"/>
  <c r="I34" i="1"/>
  <c r="J34" i="1"/>
  <c r="K34" i="1"/>
  <c r="L34" i="1"/>
  <c r="E34" i="1"/>
  <c r="L39" i="1" l="1"/>
  <c r="J39" i="1"/>
  <c r="H39" i="1"/>
  <c r="F39" i="1"/>
  <c r="E39" i="1"/>
  <c r="K39" i="1"/>
  <c r="I39" i="1"/>
  <c r="G39" i="1"/>
  <c r="L26" i="1"/>
  <c r="K26" i="1"/>
  <c r="J26" i="1"/>
  <c r="I26" i="1"/>
  <c r="H26" i="1"/>
  <c r="G26" i="1"/>
  <c r="F26" i="1"/>
  <c r="E26" i="1"/>
  <c r="R25" i="1"/>
  <c r="Q25" i="1"/>
  <c r="O25" i="1"/>
  <c r="N25" i="1"/>
  <c r="R24" i="1"/>
  <c r="Q24" i="1"/>
  <c r="O24" i="1"/>
  <c r="N24" i="1"/>
  <c r="R23" i="1"/>
  <c r="Q23" i="1"/>
  <c r="O23" i="1"/>
  <c r="N23" i="1"/>
  <c r="Q22" i="1"/>
  <c r="O22" i="1"/>
  <c r="N22" i="1"/>
  <c r="Q21" i="1"/>
  <c r="O21" i="1"/>
  <c r="N21" i="1"/>
  <c r="R26" i="1" l="1"/>
  <c r="O26" i="1"/>
  <c r="R27" i="1"/>
  <c r="Q26" i="1"/>
  <c r="N26" i="1"/>
  <c r="R9" i="1"/>
  <c r="R35" i="1" s="1"/>
  <c r="R10" i="1"/>
  <c r="R36" i="1" s="1"/>
  <c r="R11" i="1"/>
  <c r="R37" i="1" s="1"/>
  <c r="R12" i="1"/>
  <c r="R38" i="1" s="1"/>
  <c r="R34" i="1"/>
  <c r="Q9" i="1"/>
  <c r="Q35" i="1" s="1"/>
  <c r="Q10" i="1"/>
  <c r="Q36" i="1" s="1"/>
  <c r="Q11" i="1"/>
  <c r="Q37" i="1" s="1"/>
  <c r="Q12" i="1"/>
  <c r="Q38" i="1" s="1"/>
  <c r="Q8" i="1"/>
  <c r="Q34" i="1" s="1"/>
  <c r="O9" i="1"/>
  <c r="O35" i="1" s="1"/>
  <c r="O10" i="1"/>
  <c r="O36" i="1" s="1"/>
  <c r="O11" i="1"/>
  <c r="O37" i="1" s="1"/>
  <c r="O12" i="1"/>
  <c r="O38" i="1" s="1"/>
  <c r="O8" i="1"/>
  <c r="O34" i="1" s="1"/>
  <c r="N9" i="1"/>
  <c r="N35" i="1" s="1"/>
  <c r="N10" i="1"/>
  <c r="N36" i="1" s="1"/>
  <c r="N11" i="1"/>
  <c r="N37" i="1" s="1"/>
  <c r="N12" i="1"/>
  <c r="N38" i="1" s="1"/>
  <c r="N8" i="1"/>
  <c r="N34" i="1" s="1"/>
  <c r="L13" i="1" l="1"/>
  <c r="L15" i="1" s="1"/>
  <c r="K13" i="1"/>
  <c r="K15" i="1" s="1"/>
  <c r="J13" i="1"/>
  <c r="J15" i="1" s="1"/>
  <c r="I13" i="1"/>
  <c r="I15" i="1" s="1"/>
  <c r="H13" i="1"/>
  <c r="H15" i="1" s="1"/>
  <c r="G13" i="1"/>
  <c r="G15" i="1" s="1"/>
  <c r="F13" i="1"/>
  <c r="F15" i="1" s="1"/>
  <c r="E13" i="1"/>
  <c r="E15" i="1" s="1"/>
  <c r="R14" i="1" l="1"/>
  <c r="R13" i="1"/>
  <c r="N13" i="1"/>
  <c r="Q13" i="1"/>
  <c r="O13" i="1"/>
</calcChain>
</file>

<file path=xl/sharedStrings.xml><?xml version="1.0" encoding="utf-8"?>
<sst xmlns="http://schemas.openxmlformats.org/spreadsheetml/2006/main" count="143" uniqueCount="44">
  <si>
    <t>Fill rate indicator return</t>
  </si>
  <si>
    <t>Org:</t>
  </si>
  <si>
    <t>R1D</t>
  </si>
  <si>
    <t>Shropshire Community Health NHS Trust</t>
  </si>
  <si>
    <t>Staffing: Nursing, midwifery and care staff</t>
  </si>
  <si>
    <t>Period:</t>
  </si>
  <si>
    <t/>
  </si>
  <si>
    <t>Day</t>
  </si>
  <si>
    <t>Night</t>
  </si>
  <si>
    <t>Hospital Site Details</t>
  </si>
  <si>
    <t>Ward name</t>
  </si>
  <si>
    <t>Main 2 Specialties on each ward</t>
  </si>
  <si>
    <t>Registered midwives/nurses</t>
  </si>
  <si>
    <t>Care Staff</t>
  </si>
  <si>
    <t>Average fill rate - care staff (%)</t>
  </si>
  <si>
    <t>Hospital Site name</t>
  </si>
  <si>
    <t>Specialty 1</t>
  </si>
  <si>
    <t>Total monthly actual staff hours</t>
  </si>
  <si>
    <t>R1D22</t>
  </si>
  <si>
    <t>BRIDGNORTH HOSPITAL</t>
  </si>
  <si>
    <t>Agnes Campbell</t>
  </si>
  <si>
    <t>314 - REHABILITATION</t>
  </si>
  <si>
    <t>R1D25</t>
  </si>
  <si>
    <t>BISHOPS CASTLE HOSPITAL</t>
  </si>
  <si>
    <t>R1D21</t>
  </si>
  <si>
    <t>LUDLOW HOSPITAL</t>
  </si>
  <si>
    <t>Dinham</t>
  </si>
  <si>
    <t>Stretton</t>
  </si>
  <si>
    <t>Average fill rate - registered nurses / midwives  (%)</t>
  </si>
  <si>
    <r>
      <t xml:space="preserve">Total monthly </t>
    </r>
    <r>
      <rPr>
        <b/>
        <sz val="10"/>
        <color theme="1"/>
        <rFont val="Arial"/>
        <family val="2"/>
      </rPr>
      <t>planned</t>
    </r>
    <r>
      <rPr>
        <b/>
        <sz val="10"/>
        <color indexed="30"/>
        <rFont val="Arial"/>
        <family val="2"/>
      </rPr>
      <t xml:space="preserve"> staff hours</t>
    </r>
  </si>
  <si>
    <t>Whitchurch Rehab Ward</t>
  </si>
  <si>
    <t>R1D34</t>
  </si>
  <si>
    <t>Whitchurch Hospital</t>
  </si>
  <si>
    <t>Overall day/night/registered/care)</t>
  </si>
  <si>
    <t>Stonehouse Ward</t>
  </si>
  <si>
    <t>VARIANCE</t>
  </si>
  <si>
    <t>+ Increase
- Decrease</t>
  </si>
  <si>
    <t>Beds (monthly average)</t>
  </si>
  <si>
    <t>Beds increase</t>
  </si>
  <si>
    <t>Patients (monthly average)</t>
  </si>
  <si>
    <t>Patients increase</t>
  </si>
  <si>
    <t>Mth on mth increase</t>
  </si>
  <si>
    <t>Overall</t>
  </si>
  <si>
    <t>March 2014-15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</si>
</sst>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0.0"/>
    <numFmt numFmtId="166" formatCode="0_ ;[Red]\-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rgb="FF0070C0"/>
      <name val="Arial"/>
      <family val="2"/>
    </font>
    <font>
      <b/>
      <sz val="14"/>
      <color indexed="30"/>
      <name val="Arial"/>
      <family val="2"/>
    </font>
    <font>
      <b/>
      <sz val="10"/>
      <color indexed="30"/>
      <name val="Arial"/>
      <family val="2"/>
    </font>
    <font>
      <b/>
      <sz val="10"/>
      <color indexed="8"/>
      <name val="Arial"/>
      <family val="2"/>
    </font>
    <font>
      <sz val="10"/>
      <color theme="8" tint="0.7999816888943144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70C0"/>
      <name val="Arial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sz val="26"/>
      <color indexed="3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8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rgb="FFFFFF00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1" fillId="0" borderId="0"/>
  </cellStyleXfs>
  <cellXfs count="73">
    <xf numFmtId="0" fontId="0" fillId="0" borderId="0" xfId="0"/>
    <xf numFmtId="0" fontId="13" fillId="0" borderId="0" xfId="0" applyFont="1"/>
    <xf numFmtId="0" fontId="13" fillId="0" borderId="0" xfId="0" applyFont="1" applyFill="1" applyProtection="1"/>
    <xf numFmtId="0" fontId="2" fillId="0" borderId="0" xfId="0" applyFont="1" applyFill="1" applyProtection="1"/>
    <xf numFmtId="16" fontId="3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14" fillId="0" borderId="0" xfId="0" applyFont="1" applyFill="1" applyAlignment="1" applyProtection="1"/>
    <xf numFmtId="0" fontId="7" fillId="0" borderId="0" xfId="0" applyFont="1" applyFill="1" applyAlignment="1" applyProtection="1">
      <alignment horizontal="center" vertical="center" wrapText="1"/>
    </xf>
    <xf numFmtId="0" fontId="8" fillId="0" borderId="0" xfId="0" applyFont="1" applyFill="1" applyAlignment="1" applyProtection="1">
      <alignment horizontal="center" vertical="center"/>
    </xf>
    <xf numFmtId="0" fontId="10" fillId="0" borderId="2" xfId="2" applyNumberFormat="1" applyFont="1" applyFill="1" applyBorder="1" applyAlignment="1" applyProtection="1">
      <alignment horizontal="left" vertical="top"/>
    </xf>
    <xf numFmtId="0" fontId="10" fillId="0" borderId="2" xfId="2" applyNumberFormat="1" applyFont="1" applyFill="1" applyBorder="1" applyAlignment="1" applyProtection="1">
      <alignment horizontal="left" vertical="top" wrapText="1"/>
      <protection locked="0"/>
    </xf>
    <xf numFmtId="0" fontId="15" fillId="0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Fill="1" applyBorder="1" applyAlignment="1" applyProtection="1">
      <alignment horizontal="center" vertical="top"/>
      <protection locked="0"/>
    </xf>
    <xf numFmtId="0" fontId="10" fillId="0" borderId="3" xfId="0" applyFont="1" applyFill="1" applyBorder="1" applyAlignment="1" applyProtection="1">
      <alignment horizontal="center" vertical="top"/>
      <protection locked="0"/>
    </xf>
    <xf numFmtId="0" fontId="10" fillId="0" borderId="6" xfId="0" applyFont="1" applyFill="1" applyBorder="1" applyAlignment="1" applyProtection="1">
      <alignment horizontal="center" vertical="top"/>
      <protection locked="0"/>
    </xf>
    <xf numFmtId="164" fontId="8" fillId="0" borderId="2" xfId="1" applyNumberFormat="1" applyFont="1" applyFill="1" applyBorder="1" applyAlignment="1" applyProtection="1">
      <alignment horizontal="center" vertical="top"/>
      <protection hidden="1"/>
    </xf>
    <xf numFmtId="164" fontId="10" fillId="0" borderId="2" xfId="0" applyNumberFormat="1" applyFont="1" applyFill="1" applyBorder="1" applyAlignment="1" applyProtection="1">
      <alignment horizontal="center" vertical="top"/>
      <protection hidden="1"/>
    </xf>
    <xf numFmtId="0" fontId="6" fillId="0" borderId="0" xfId="0" applyFont="1" applyFill="1" applyProtection="1">
      <protection hidden="1"/>
    </xf>
    <xf numFmtId="0" fontId="12" fillId="0" borderId="2" xfId="0" applyFont="1" applyFill="1" applyBorder="1" applyAlignment="1" applyProtection="1">
      <alignment horizontal="center" vertical="top"/>
      <protection locked="0"/>
    </xf>
    <xf numFmtId="0" fontId="5" fillId="0" borderId="0" xfId="0" applyFont="1" applyFill="1" applyAlignment="1" applyProtection="1">
      <alignment horizontal="left" vertical="top" wrapText="1"/>
    </xf>
    <xf numFmtId="0" fontId="4" fillId="0" borderId="0" xfId="0" applyFont="1" applyFill="1" applyAlignment="1" applyProtection="1">
      <alignment vertical="top"/>
    </xf>
    <xf numFmtId="0" fontId="5" fillId="0" borderId="0" xfId="0" applyFont="1" applyFill="1" applyAlignment="1" applyProtection="1">
      <alignment vertical="top"/>
    </xf>
    <xf numFmtId="0" fontId="13" fillId="0" borderId="0" xfId="0" applyFont="1" applyFill="1" applyAlignment="1" applyProtection="1">
      <alignment vertical="top"/>
    </xf>
    <xf numFmtId="164" fontId="7" fillId="0" borderId="2" xfId="1" applyNumberFormat="1" applyFont="1" applyFill="1" applyBorder="1" applyAlignment="1" applyProtection="1">
      <alignment horizontal="center" vertical="top"/>
      <protection hidden="1"/>
    </xf>
    <xf numFmtId="164" fontId="5" fillId="0" borderId="2" xfId="0" applyNumberFormat="1" applyFont="1" applyFill="1" applyBorder="1" applyAlignment="1" applyProtection="1">
      <alignment horizontal="center" vertical="top"/>
      <protection hidden="1"/>
    </xf>
    <xf numFmtId="16" fontId="5" fillId="2" borderId="2" xfId="0" applyNumberFormat="1" applyFont="1" applyFill="1" applyBorder="1" applyAlignment="1" applyProtection="1">
      <alignment horizontal="center" vertical="center" wrapText="1"/>
    </xf>
    <xf numFmtId="1" fontId="4" fillId="2" borderId="2" xfId="0" applyNumberFormat="1" applyFont="1" applyFill="1" applyBorder="1" applyAlignment="1" applyProtection="1">
      <alignment horizontal="center" vertical="center" wrapText="1"/>
    </xf>
    <xf numFmtId="16" fontId="5" fillId="2" borderId="3" xfId="0" applyNumberFormat="1" applyFont="1" applyFill="1" applyBorder="1" applyAlignment="1" applyProtection="1">
      <alignment horizontal="center" vertical="center" wrapText="1"/>
    </xf>
    <xf numFmtId="0" fontId="10" fillId="0" borderId="2" xfId="2" quotePrefix="1" applyNumberFormat="1" applyFont="1" applyFill="1" applyBorder="1" applyAlignment="1" applyProtection="1">
      <alignment horizontal="left" vertical="top" wrapText="1"/>
      <protection locked="0"/>
    </xf>
    <xf numFmtId="0" fontId="16" fillId="0" borderId="4" xfId="0" applyFont="1" applyFill="1" applyBorder="1" applyAlignment="1" applyProtection="1">
      <alignment horizontal="left" vertical="top" wrapText="1"/>
      <protection locked="0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vertical="center" wrapText="1"/>
    </xf>
    <xf numFmtId="0" fontId="17" fillId="0" borderId="0" xfId="0" applyFont="1"/>
    <xf numFmtId="164" fontId="5" fillId="0" borderId="12" xfId="0" applyNumberFormat="1" applyFont="1" applyFill="1" applyBorder="1" applyAlignment="1" applyProtection="1">
      <alignment horizontal="center" vertical="top"/>
      <protection hidden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0" fontId="19" fillId="0" borderId="14" xfId="0" applyFont="1" applyBorder="1"/>
    <xf numFmtId="0" fontId="13" fillId="0" borderId="15" xfId="0" applyFont="1" applyBorder="1"/>
    <xf numFmtId="0" fontId="13" fillId="0" borderId="16" xfId="0" applyFont="1" applyBorder="1"/>
    <xf numFmtId="0" fontId="13" fillId="0" borderId="17" xfId="0" applyFont="1" applyBorder="1"/>
    <xf numFmtId="0" fontId="13" fillId="0" borderId="1" xfId="0" applyFont="1" applyBorder="1"/>
    <xf numFmtId="0" fontId="13" fillId="0" borderId="18" xfId="0" applyFont="1" applyBorder="1"/>
    <xf numFmtId="165" fontId="13" fillId="0" borderId="0" xfId="0" applyNumberFormat="1" applyFont="1" applyAlignment="1">
      <alignment horizontal="center"/>
    </xf>
    <xf numFmtId="1" fontId="21" fillId="3" borderId="2" xfId="0" applyNumberFormat="1" applyFont="1" applyFill="1" applyBorder="1" applyAlignment="1" applyProtection="1">
      <alignment horizontal="center" vertical="center" wrapText="1"/>
    </xf>
    <xf numFmtId="165" fontId="21" fillId="3" borderId="2" xfId="0" applyNumberFormat="1" applyFont="1" applyFill="1" applyBorder="1" applyAlignment="1" applyProtection="1">
      <alignment horizontal="center" vertical="center" wrapText="1"/>
    </xf>
    <xf numFmtId="166" fontId="12" fillId="0" borderId="2" xfId="0" applyNumberFormat="1" applyFont="1" applyFill="1" applyBorder="1" applyAlignment="1" applyProtection="1">
      <alignment horizontal="center" vertical="top"/>
      <protection locked="0"/>
    </xf>
    <xf numFmtId="0" fontId="15" fillId="4" borderId="2" xfId="0" applyFont="1" applyFill="1" applyBorder="1" applyAlignment="1" applyProtection="1">
      <alignment horizontal="center" vertical="top"/>
      <protection locked="0"/>
    </xf>
    <xf numFmtId="0" fontId="10" fillId="4" borderId="2" xfId="0" applyFont="1" applyFill="1" applyBorder="1" applyAlignment="1" applyProtection="1">
      <alignment horizontal="center" vertical="top"/>
      <protection locked="0"/>
    </xf>
    <xf numFmtId="166" fontId="22" fillId="0" borderId="2" xfId="0" applyNumberFormat="1" applyFont="1" applyFill="1" applyBorder="1" applyAlignment="1">
      <alignment horizontal="center"/>
    </xf>
    <xf numFmtId="0" fontId="22" fillId="0" borderId="0" xfId="0" applyFont="1" applyFill="1"/>
    <xf numFmtId="164" fontId="22" fillId="0" borderId="2" xfId="1" applyNumberFormat="1" applyFont="1" applyFill="1" applyBorder="1" applyAlignment="1">
      <alignment horizontal="center"/>
    </xf>
    <xf numFmtId="165" fontId="13" fillId="0" borderId="2" xfId="0" applyNumberFormat="1" applyFont="1" applyFill="1" applyBorder="1" applyAlignment="1">
      <alignment horizontal="center"/>
    </xf>
    <xf numFmtId="0" fontId="13" fillId="0" borderId="0" xfId="0" applyFont="1" applyFill="1"/>
    <xf numFmtId="165" fontId="18" fillId="0" borderId="2" xfId="0" applyNumberFormat="1" applyFont="1" applyFill="1" applyBorder="1" applyAlignment="1">
      <alignment horizontal="center"/>
    </xf>
    <xf numFmtId="16" fontId="3" fillId="0" borderId="0" xfId="0" applyNumberFormat="1" applyFont="1" applyFill="1" applyBorder="1" applyAlignment="1" applyProtection="1">
      <alignment vertical="center" wrapText="1"/>
    </xf>
    <xf numFmtId="164" fontId="15" fillId="0" borderId="2" xfId="0" applyNumberFormat="1" applyFont="1" applyFill="1" applyBorder="1" applyAlignment="1" applyProtection="1">
      <alignment horizontal="center" vertical="top"/>
      <protection hidden="1"/>
    </xf>
    <xf numFmtId="166" fontId="22" fillId="5" borderId="2" xfId="0" applyNumberFormat="1" applyFont="1" applyFill="1" applyBorder="1" applyAlignment="1">
      <alignment horizontal="center"/>
    </xf>
    <xf numFmtId="0" fontId="18" fillId="0" borderId="9" xfId="0" applyFont="1" applyBorder="1" applyAlignment="1">
      <alignment horizontal="center"/>
    </xf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16" fontId="4" fillId="2" borderId="3" xfId="0" applyNumberFormat="1" applyFont="1" applyFill="1" applyBorder="1" applyAlignment="1" applyProtection="1">
      <alignment horizontal="center" vertical="center" wrapText="1"/>
    </xf>
    <xf numFmtId="16" fontId="4" fillId="2" borderId="4" xfId="0" applyNumberFormat="1" applyFont="1" applyFill="1" applyBorder="1" applyAlignment="1" applyProtection="1">
      <alignment horizontal="center" vertical="center" wrapText="1"/>
    </xf>
    <xf numFmtId="16" fontId="4" fillId="2" borderId="5" xfId="0" applyNumberFormat="1" applyFont="1" applyFill="1" applyBorder="1" applyAlignment="1" applyProtection="1">
      <alignment horizontal="center" vertical="center" wrapText="1"/>
    </xf>
    <xf numFmtId="16" fontId="4" fillId="2" borderId="8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7" xfId="0" applyFont="1" applyFill="1" applyBorder="1" applyAlignment="1" applyProtection="1">
      <alignment horizontal="center" vertical="center" wrapText="1"/>
      <protection hidden="1"/>
    </xf>
    <xf numFmtId="0" fontId="9" fillId="0" borderId="4" xfId="0" applyFont="1" applyFill="1" applyBorder="1" applyAlignment="1" applyProtection="1">
      <alignment horizontal="center" vertical="center" wrapText="1"/>
      <protection hidden="1"/>
    </xf>
    <xf numFmtId="16" fontId="4" fillId="0" borderId="3" xfId="0" applyNumberFormat="1" applyFont="1" applyFill="1" applyBorder="1" applyAlignment="1" applyProtection="1">
      <alignment horizontal="center" vertical="center" wrapText="1"/>
    </xf>
    <xf numFmtId="16" fontId="4" fillId="0" borderId="4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hidden="1"/>
    </xf>
    <xf numFmtId="0" fontId="20" fillId="0" borderId="5" xfId="0" quotePrefix="1" applyFont="1" applyBorder="1" applyAlignment="1">
      <alignment horizontal="center" vertical="center" wrapText="1"/>
    </xf>
    <xf numFmtId="0" fontId="20" fillId="0" borderId="13" xfId="0" quotePrefix="1" applyFont="1" applyBorder="1" applyAlignment="1">
      <alignment horizontal="center" vertical="center" wrapText="1"/>
    </xf>
    <xf numFmtId="0" fontId="20" fillId="0" borderId="8" xfId="0" quotePrefix="1" applyFont="1" applyBorder="1" applyAlignment="1">
      <alignment horizontal="center" vertical="center" wrapText="1"/>
    </xf>
  </cellXfs>
  <cellStyles count="3">
    <cellStyle name="Normal" xfId="0" builtinId="0"/>
    <cellStyle name="Normal_TemplateDownload" xfId="2"/>
    <cellStyle name="Percent" xfId="1" builtinId="5"/>
  </cellStyles>
  <dxfs count="10"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  <dxf>
      <fill>
        <patternFill>
          <bgColor indexed="10"/>
        </patternFill>
      </fill>
    </dxf>
    <dxf>
      <font>
        <color theme="9"/>
      </font>
      <fill>
        <patternFill>
          <bgColor theme="9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9"/>
  <sheetViews>
    <sheetView tabSelected="1" zoomScale="90" zoomScaleNormal="90" workbookViewId="0">
      <selection activeCell="A18" sqref="A18:B18"/>
    </sheetView>
  </sheetViews>
  <sheetFormatPr defaultRowHeight="14.25" x14ac:dyDescent="0.2"/>
  <cols>
    <col min="1" max="1" width="7.7109375" style="1" customWidth="1"/>
    <col min="2" max="3" width="17.42578125" style="1" customWidth="1"/>
    <col min="4" max="4" width="19.85546875" style="1" customWidth="1"/>
    <col min="5" max="5" width="8.42578125" style="1" bestFit="1" customWidth="1"/>
    <col min="6" max="6" width="8.28515625" style="1" bestFit="1" customWidth="1"/>
    <col min="7" max="7" width="8.42578125" style="1" bestFit="1" customWidth="1"/>
    <col min="8" max="8" width="8.28515625" style="1" bestFit="1" customWidth="1"/>
    <col min="9" max="9" width="8.42578125" style="1" bestFit="1" customWidth="1"/>
    <col min="10" max="10" width="8.28515625" style="1" bestFit="1" customWidth="1"/>
    <col min="11" max="11" width="8.42578125" style="1" bestFit="1" customWidth="1"/>
    <col min="12" max="12" width="8.28515625" style="1" bestFit="1" customWidth="1"/>
    <col min="13" max="13" width="5.5703125" style="1" bestFit="1" customWidth="1"/>
    <col min="14" max="15" width="11.7109375" style="1" customWidth="1"/>
    <col min="16" max="16" width="2.85546875" style="1" customWidth="1"/>
    <col min="17" max="18" width="11.7109375" style="1" customWidth="1"/>
    <col min="19" max="16384" width="9.140625" style="1"/>
  </cols>
  <sheetData>
    <row r="1" spans="1:24" ht="33.75" x14ac:dyDescent="0.5">
      <c r="A1" s="2"/>
      <c r="B1" s="2"/>
      <c r="C1" s="2"/>
      <c r="D1" s="3" t="s">
        <v>0</v>
      </c>
      <c r="E1" s="2"/>
      <c r="F1" s="2"/>
      <c r="G1" s="4"/>
      <c r="H1" s="4"/>
      <c r="I1" s="4"/>
      <c r="J1" s="4"/>
      <c r="K1" s="4"/>
      <c r="L1" s="4"/>
      <c r="M1" s="4"/>
      <c r="N1" s="2"/>
      <c r="O1" s="2"/>
      <c r="P1" s="2"/>
      <c r="Q1" s="2"/>
      <c r="R1" s="2"/>
    </row>
    <row r="2" spans="1:24" ht="38.25" x14ac:dyDescent="0.5">
      <c r="A2" s="21" t="s">
        <v>1</v>
      </c>
      <c r="B2" s="22" t="s">
        <v>2</v>
      </c>
      <c r="C2" s="20" t="s">
        <v>3</v>
      </c>
      <c r="D2" s="6" t="s">
        <v>4</v>
      </c>
      <c r="E2" s="5"/>
      <c r="F2" s="5"/>
      <c r="G2" s="4"/>
      <c r="H2" s="4"/>
      <c r="I2" s="4"/>
      <c r="J2" s="4"/>
      <c r="K2" s="4"/>
      <c r="L2" s="4"/>
      <c r="M2" s="4"/>
      <c r="N2" s="7"/>
      <c r="O2" s="7"/>
      <c r="P2" s="7"/>
      <c r="Q2" s="7"/>
      <c r="R2" s="7"/>
    </row>
    <row r="3" spans="1:24" ht="18" x14ac:dyDescent="0.2">
      <c r="A3" s="21" t="s">
        <v>5</v>
      </c>
      <c r="B3" s="22" t="s">
        <v>43</v>
      </c>
      <c r="C3" s="23"/>
      <c r="D3" s="2"/>
      <c r="E3" s="2"/>
      <c r="F3" s="2"/>
      <c r="G3" s="54"/>
      <c r="H3" s="54"/>
      <c r="I3" s="54"/>
      <c r="J3" s="54"/>
      <c r="K3" s="54"/>
      <c r="L3" s="54"/>
      <c r="M3" s="4"/>
      <c r="N3" s="2"/>
      <c r="O3" s="2"/>
      <c r="P3" s="2"/>
      <c r="Q3" s="2"/>
      <c r="R3" s="2"/>
    </row>
    <row r="4" spans="1:24" ht="23.25" x14ac:dyDescent="0.35">
      <c r="A4" s="33"/>
      <c r="M4" s="8"/>
      <c r="P4" s="2"/>
    </row>
    <row r="5" spans="1:24" x14ac:dyDescent="0.2">
      <c r="A5" s="69" t="s">
        <v>6</v>
      </c>
      <c r="B5" s="69"/>
      <c r="C5" s="9"/>
      <c r="D5" s="9"/>
      <c r="E5" s="64" t="s">
        <v>7</v>
      </c>
      <c r="F5" s="65"/>
      <c r="G5" s="65"/>
      <c r="H5" s="66"/>
      <c r="I5" s="64" t="s">
        <v>8</v>
      </c>
      <c r="J5" s="65"/>
      <c r="K5" s="65"/>
      <c r="L5" s="66"/>
      <c r="M5" s="32"/>
      <c r="N5" s="67" t="s">
        <v>7</v>
      </c>
      <c r="O5" s="68"/>
      <c r="P5" s="2"/>
      <c r="Q5" s="67" t="s">
        <v>8</v>
      </c>
      <c r="R5" s="68"/>
    </row>
    <row r="6" spans="1:24" ht="25.5" x14ac:dyDescent="0.2">
      <c r="A6" s="60" t="s">
        <v>9</v>
      </c>
      <c r="B6" s="61"/>
      <c r="C6" s="62" t="s">
        <v>10</v>
      </c>
      <c r="D6" s="28" t="s">
        <v>11</v>
      </c>
      <c r="E6" s="60" t="s">
        <v>12</v>
      </c>
      <c r="F6" s="61"/>
      <c r="G6" s="60" t="s">
        <v>13</v>
      </c>
      <c r="H6" s="61"/>
      <c r="I6" s="60" t="s">
        <v>12</v>
      </c>
      <c r="J6" s="61"/>
      <c r="K6" s="60" t="s">
        <v>13</v>
      </c>
      <c r="L6" s="61"/>
      <c r="M6" s="32"/>
      <c r="N6" s="62" t="s">
        <v>28</v>
      </c>
      <c r="O6" s="62" t="s">
        <v>14</v>
      </c>
      <c r="P6" s="2"/>
      <c r="Q6" s="62" t="s">
        <v>28</v>
      </c>
      <c r="R6" s="62" t="s">
        <v>14</v>
      </c>
    </row>
    <row r="7" spans="1:24" ht="63.75" x14ac:dyDescent="0.2">
      <c r="A7" s="31"/>
      <c r="B7" s="31" t="s">
        <v>15</v>
      </c>
      <c r="C7" s="63"/>
      <c r="D7" s="26" t="s">
        <v>16</v>
      </c>
      <c r="E7" s="27" t="s">
        <v>29</v>
      </c>
      <c r="F7" s="27" t="s">
        <v>17</v>
      </c>
      <c r="G7" s="27" t="s">
        <v>29</v>
      </c>
      <c r="H7" s="27" t="s">
        <v>17</v>
      </c>
      <c r="I7" s="27" t="s">
        <v>29</v>
      </c>
      <c r="J7" s="27" t="s">
        <v>17</v>
      </c>
      <c r="K7" s="27" t="s">
        <v>29</v>
      </c>
      <c r="L7" s="27" t="s">
        <v>17</v>
      </c>
      <c r="M7" s="32"/>
      <c r="N7" s="63"/>
      <c r="O7" s="63"/>
      <c r="P7" s="2"/>
      <c r="Q7" s="63"/>
      <c r="R7" s="63"/>
      <c r="T7" s="43" t="s">
        <v>37</v>
      </c>
      <c r="U7" s="43" t="s">
        <v>39</v>
      </c>
      <c r="W7" s="43" t="s">
        <v>38</v>
      </c>
      <c r="X7" s="43" t="s">
        <v>40</v>
      </c>
    </row>
    <row r="8" spans="1:24" ht="25.5" x14ac:dyDescent="0.2">
      <c r="A8" s="10" t="s">
        <v>22</v>
      </c>
      <c r="B8" s="29" t="s">
        <v>23</v>
      </c>
      <c r="C8" s="11" t="s">
        <v>34</v>
      </c>
      <c r="D8" s="30" t="s">
        <v>21</v>
      </c>
      <c r="E8" s="47">
        <v>877.5</v>
      </c>
      <c r="F8" s="47">
        <v>908.25</v>
      </c>
      <c r="G8" s="47">
        <v>856.75</v>
      </c>
      <c r="H8" s="47">
        <v>997</v>
      </c>
      <c r="I8" s="47">
        <v>620</v>
      </c>
      <c r="J8" s="47">
        <v>620</v>
      </c>
      <c r="K8" s="47">
        <v>0</v>
      </c>
      <c r="L8" s="47">
        <v>0</v>
      </c>
      <c r="M8" s="32"/>
      <c r="N8" s="16">
        <f>IF(E8=0,"-",F8/E8)</f>
        <v>1.0350427350427351</v>
      </c>
      <c r="O8" s="17">
        <f>IF(G8=0,"-",H8/G8)</f>
        <v>1.1637000291800408</v>
      </c>
      <c r="P8" s="2"/>
      <c r="Q8" s="16">
        <f>IF(I8=0,"-",J8/I8)</f>
        <v>1</v>
      </c>
      <c r="R8" s="17">
        <f>IF(K8=0,0,L8/K8)</f>
        <v>0</v>
      </c>
      <c r="T8" s="51">
        <v>16</v>
      </c>
      <c r="U8" s="51">
        <v>15.8</v>
      </c>
      <c r="V8" s="52"/>
      <c r="W8" s="16">
        <f>(T8-T21)/T21</f>
        <v>0</v>
      </c>
      <c r="X8" s="16">
        <f>(U8-U21)/U21</f>
        <v>0</v>
      </c>
    </row>
    <row r="9" spans="1:24" ht="25.5" x14ac:dyDescent="0.2">
      <c r="A9" s="10" t="s">
        <v>24</v>
      </c>
      <c r="B9" s="29" t="s">
        <v>25</v>
      </c>
      <c r="C9" s="11" t="s">
        <v>26</v>
      </c>
      <c r="D9" s="30" t="s">
        <v>21</v>
      </c>
      <c r="E9" s="47">
        <v>1040</v>
      </c>
      <c r="F9" s="47">
        <v>990.75</v>
      </c>
      <c r="G9" s="47">
        <v>859</v>
      </c>
      <c r="H9" s="47">
        <v>1212.45</v>
      </c>
      <c r="I9" s="47">
        <v>620</v>
      </c>
      <c r="J9" s="47">
        <v>620</v>
      </c>
      <c r="K9" s="47">
        <v>310</v>
      </c>
      <c r="L9" s="47">
        <v>570</v>
      </c>
      <c r="M9" s="32"/>
      <c r="N9" s="16">
        <f t="shared" ref="N9:N12" si="0">IF(E9=0,"-",F9/E9)</f>
        <v>0.95264423076923077</v>
      </c>
      <c r="O9" s="17">
        <f t="shared" ref="O9:O12" si="1">IF(G9=0,"-",H9/G9)</f>
        <v>1.4114668218859139</v>
      </c>
      <c r="P9" s="2"/>
      <c r="Q9" s="16">
        <f t="shared" ref="Q9:Q12" si="2">IF(I9=0,"-",J9/I9)</f>
        <v>1</v>
      </c>
      <c r="R9" s="17">
        <f t="shared" ref="R9:R12" si="3">IF(K9=0,"-",L9/K9)</f>
        <v>1.8387096774193548</v>
      </c>
      <c r="T9" s="51">
        <v>12.9</v>
      </c>
      <c r="U9" s="51">
        <v>12.4</v>
      </c>
      <c r="V9" s="52"/>
      <c r="W9" s="16">
        <f t="shared" ref="W9:X9" si="4">(T9-T22)/T22</f>
        <v>0</v>
      </c>
      <c r="X9" s="16">
        <f t="shared" si="4"/>
        <v>0</v>
      </c>
    </row>
    <row r="10" spans="1:24" ht="25.5" x14ac:dyDescent="0.2">
      <c r="A10" s="10" t="s">
        <v>24</v>
      </c>
      <c r="B10" s="29" t="s">
        <v>25</v>
      </c>
      <c r="C10" s="11" t="s">
        <v>27</v>
      </c>
      <c r="D10" s="30" t="s">
        <v>21</v>
      </c>
      <c r="E10" s="47">
        <v>908.5</v>
      </c>
      <c r="F10" s="47">
        <v>896.75</v>
      </c>
      <c r="G10" s="47">
        <v>625.75</v>
      </c>
      <c r="H10" s="47">
        <v>642.65</v>
      </c>
      <c r="I10" s="47">
        <v>620</v>
      </c>
      <c r="J10" s="47">
        <v>600</v>
      </c>
      <c r="K10" s="47">
        <v>0</v>
      </c>
      <c r="L10" s="47">
        <v>60</v>
      </c>
      <c r="M10" s="32"/>
      <c r="N10" s="16">
        <f t="shared" si="0"/>
        <v>0.98706659328563562</v>
      </c>
      <c r="O10" s="17">
        <f t="shared" si="1"/>
        <v>1.0270075908909309</v>
      </c>
      <c r="P10" s="2"/>
      <c r="Q10" s="16">
        <f t="shared" si="2"/>
        <v>0.967741935483871</v>
      </c>
      <c r="R10" s="17" t="str">
        <f t="shared" si="3"/>
        <v>-</v>
      </c>
      <c r="T10" s="51">
        <v>16.100000000000001</v>
      </c>
      <c r="U10" s="51">
        <v>15.5</v>
      </c>
      <c r="V10" s="52"/>
      <c r="W10" s="16">
        <f t="shared" ref="W10:X10" si="5">(T10-T23)/T23</f>
        <v>0</v>
      </c>
      <c r="X10" s="16">
        <f t="shared" si="5"/>
        <v>0</v>
      </c>
    </row>
    <row r="11" spans="1:24" ht="25.5" x14ac:dyDescent="0.2">
      <c r="A11" s="10" t="s">
        <v>31</v>
      </c>
      <c r="B11" s="29" t="s">
        <v>32</v>
      </c>
      <c r="C11" s="11" t="s">
        <v>30</v>
      </c>
      <c r="D11" s="30" t="s">
        <v>21</v>
      </c>
      <c r="E11" s="47">
        <v>2325</v>
      </c>
      <c r="F11" s="47">
        <v>2496.5</v>
      </c>
      <c r="G11" s="47">
        <v>930</v>
      </c>
      <c r="H11" s="47">
        <v>1955.5</v>
      </c>
      <c r="I11" s="47">
        <v>930</v>
      </c>
      <c r="J11" s="47">
        <v>1170</v>
      </c>
      <c r="K11" s="47">
        <v>310</v>
      </c>
      <c r="L11" s="47">
        <v>930</v>
      </c>
      <c r="M11" s="32"/>
      <c r="N11" s="16">
        <f t="shared" si="0"/>
        <v>1.073763440860215</v>
      </c>
      <c r="O11" s="17">
        <f t="shared" si="1"/>
        <v>2.1026881720430106</v>
      </c>
      <c r="P11" s="2"/>
      <c r="Q11" s="16">
        <f t="shared" si="2"/>
        <v>1.2580645161290323</v>
      </c>
      <c r="R11" s="17">
        <f t="shared" si="3"/>
        <v>3</v>
      </c>
      <c r="T11" s="51">
        <v>36</v>
      </c>
      <c r="U11" s="51">
        <v>34.700000000000003</v>
      </c>
      <c r="V11" s="52"/>
      <c r="W11" s="16">
        <f t="shared" ref="W11:X11" si="6">(T11-T24)/T24</f>
        <v>0</v>
      </c>
      <c r="X11" s="16">
        <f t="shared" si="6"/>
        <v>0</v>
      </c>
    </row>
    <row r="12" spans="1:24" ht="25.5" x14ac:dyDescent="0.2">
      <c r="A12" s="10" t="s">
        <v>18</v>
      </c>
      <c r="B12" s="29" t="s">
        <v>19</v>
      </c>
      <c r="C12" s="11" t="s">
        <v>20</v>
      </c>
      <c r="D12" s="30" t="s">
        <v>21</v>
      </c>
      <c r="E12" s="46">
        <v>1395</v>
      </c>
      <c r="F12" s="46">
        <v>1412.5</v>
      </c>
      <c r="G12" s="46">
        <v>930</v>
      </c>
      <c r="H12" s="46">
        <v>1215</v>
      </c>
      <c r="I12" s="46">
        <v>589</v>
      </c>
      <c r="J12" s="46">
        <v>646</v>
      </c>
      <c r="K12" s="46">
        <v>589</v>
      </c>
      <c r="L12" s="46">
        <v>617.79999999999995</v>
      </c>
      <c r="M12" s="32"/>
      <c r="N12" s="16">
        <f t="shared" si="0"/>
        <v>1.0125448028673836</v>
      </c>
      <c r="O12" s="17">
        <f t="shared" si="1"/>
        <v>1.3064516129032258</v>
      </c>
      <c r="P12" s="2"/>
      <c r="Q12" s="16">
        <f t="shared" si="2"/>
        <v>1.096774193548387</v>
      </c>
      <c r="R12" s="17">
        <f t="shared" si="3"/>
        <v>1.0488964346349745</v>
      </c>
      <c r="T12" s="51">
        <v>25</v>
      </c>
      <c r="U12" s="51">
        <v>24.5</v>
      </c>
      <c r="V12" s="52"/>
      <c r="W12" s="16">
        <f t="shared" ref="W12:X12" si="7">(T12-T25)/T25</f>
        <v>0</v>
      </c>
      <c r="X12" s="16">
        <f t="shared" si="7"/>
        <v>0</v>
      </c>
    </row>
    <row r="13" spans="1:24" ht="15.75" thickBot="1" x14ac:dyDescent="0.3">
      <c r="A13" s="18"/>
      <c r="B13" s="18"/>
      <c r="C13" s="18"/>
      <c r="D13" s="18"/>
      <c r="E13" s="19">
        <f>SUM(E8:E12)</f>
        <v>6546</v>
      </c>
      <c r="F13" s="19">
        <f t="shared" ref="F13:L13" si="8">SUM(F8:F12)</f>
        <v>6704.75</v>
      </c>
      <c r="G13" s="19">
        <f t="shared" si="8"/>
        <v>4201.5</v>
      </c>
      <c r="H13" s="19">
        <f t="shared" si="8"/>
        <v>6022.6</v>
      </c>
      <c r="I13" s="19">
        <f t="shared" si="8"/>
        <v>3379</v>
      </c>
      <c r="J13" s="19">
        <f t="shared" si="8"/>
        <v>3656</v>
      </c>
      <c r="K13" s="19">
        <f t="shared" si="8"/>
        <v>1209</v>
      </c>
      <c r="L13" s="19">
        <f t="shared" si="8"/>
        <v>2177.8000000000002</v>
      </c>
      <c r="M13" s="32"/>
      <c r="N13" s="24">
        <f t="shared" ref="N13" si="9">F13/E13</f>
        <v>1.0242514512679499</v>
      </c>
      <c r="O13" s="25">
        <f t="shared" ref="O13" si="10">H13/G13</f>
        <v>1.4334404379388315</v>
      </c>
      <c r="P13" s="2"/>
      <c r="Q13" s="24">
        <f t="shared" ref="Q13" si="11">J13/I13</f>
        <v>1.0819769162474104</v>
      </c>
      <c r="R13" s="25">
        <f t="shared" ref="R13" si="12">L13/K13</f>
        <v>1.8013234077750209</v>
      </c>
      <c r="T13" s="53">
        <f>AVERAGE(T8:T12)</f>
        <v>21.2</v>
      </c>
      <c r="U13" s="53">
        <f>AVERAGE(U8:U12)</f>
        <v>20.580000000000002</v>
      </c>
      <c r="V13" s="52"/>
      <c r="W13" s="16">
        <f t="shared" ref="W13:X13" si="13">(T13-T26)/T26</f>
        <v>0</v>
      </c>
      <c r="X13" s="16">
        <f t="shared" si="13"/>
        <v>0</v>
      </c>
    </row>
    <row r="14" spans="1:24" ht="15.75" thickBot="1" x14ac:dyDescent="0.3">
      <c r="N14" s="57" t="s">
        <v>33</v>
      </c>
      <c r="O14" s="58"/>
      <c r="P14" s="58"/>
      <c r="Q14" s="59"/>
      <c r="R14" s="34">
        <f>(F13+H13+J13+L13)/(E13+G13+I13+K13)</f>
        <v>1.2103387564800627</v>
      </c>
      <c r="T14" s="42"/>
      <c r="U14" s="42"/>
    </row>
    <row r="15" spans="1:24" x14ac:dyDescent="0.2">
      <c r="C15" s="1" t="s">
        <v>42</v>
      </c>
      <c r="D15" s="43" t="s">
        <v>41</v>
      </c>
      <c r="E15" s="17">
        <f>(E13-E26)/E26</f>
        <v>0.10574324324324325</v>
      </c>
      <c r="F15" s="17">
        <f t="shared" ref="F15:L15" si="14">(F13-F26)/F26</f>
        <v>0.14797534457666295</v>
      </c>
      <c r="G15" s="17">
        <f t="shared" si="14"/>
        <v>0.11106703689012297</v>
      </c>
      <c r="H15" s="17">
        <f t="shared" si="14"/>
        <v>7.0827221407298815E-2</v>
      </c>
      <c r="I15" s="17">
        <f t="shared" si="14"/>
        <v>8.7194337194337196E-2</v>
      </c>
      <c r="J15" s="17">
        <f t="shared" si="14"/>
        <v>0.16451664277751235</v>
      </c>
      <c r="K15" s="55">
        <f t="shared" si="14"/>
        <v>0.10714285714285714</v>
      </c>
      <c r="L15" s="17">
        <f t="shared" si="14"/>
        <v>0.13842132775744914</v>
      </c>
      <c r="T15" s="42"/>
      <c r="U15" s="42"/>
    </row>
    <row r="16" spans="1:24" x14ac:dyDescent="0.2">
      <c r="E16" s="17"/>
      <c r="F16" s="17"/>
      <c r="G16" s="17"/>
      <c r="H16" s="17"/>
      <c r="I16" s="17"/>
      <c r="J16" s="17"/>
      <c r="K16" s="17"/>
      <c r="L16" s="17"/>
      <c r="T16" s="42"/>
      <c r="U16" s="42"/>
    </row>
    <row r="17" spans="1:21" ht="38.25" customHeight="1" x14ac:dyDescent="0.25">
      <c r="A17" s="21" t="s">
        <v>5</v>
      </c>
      <c r="B17" s="22" t="s">
        <v>43</v>
      </c>
      <c r="N17"/>
      <c r="O17"/>
      <c r="P17"/>
      <c r="Q17"/>
      <c r="R17"/>
      <c r="T17" s="42"/>
      <c r="U17" s="42"/>
    </row>
    <row r="18" spans="1:21" ht="38.25" customHeight="1" x14ac:dyDescent="0.2">
      <c r="A18" s="69" t="s">
        <v>6</v>
      </c>
      <c r="B18" s="69"/>
      <c r="C18" s="9"/>
      <c r="D18" s="9"/>
      <c r="E18" s="64" t="s">
        <v>7</v>
      </c>
      <c r="F18" s="65"/>
      <c r="G18" s="65"/>
      <c r="H18" s="66"/>
      <c r="I18" s="64" t="s">
        <v>8</v>
      </c>
      <c r="J18" s="65"/>
      <c r="K18" s="65"/>
      <c r="L18" s="66"/>
      <c r="M18" s="32"/>
      <c r="N18" s="67" t="s">
        <v>7</v>
      </c>
      <c r="O18" s="68"/>
      <c r="P18" s="2"/>
      <c r="Q18" s="67" t="s">
        <v>8</v>
      </c>
      <c r="R18" s="68"/>
      <c r="T18" s="42"/>
      <c r="U18" s="42"/>
    </row>
    <row r="19" spans="1:21" ht="25.5" x14ac:dyDescent="0.2">
      <c r="A19" s="60" t="s">
        <v>9</v>
      </c>
      <c r="B19" s="61"/>
      <c r="C19" s="62" t="s">
        <v>10</v>
      </c>
      <c r="D19" s="28" t="s">
        <v>11</v>
      </c>
      <c r="E19" s="60" t="s">
        <v>12</v>
      </c>
      <c r="F19" s="61"/>
      <c r="G19" s="60" t="s">
        <v>13</v>
      </c>
      <c r="H19" s="61"/>
      <c r="I19" s="60" t="s">
        <v>12</v>
      </c>
      <c r="J19" s="61"/>
      <c r="K19" s="60" t="s">
        <v>13</v>
      </c>
      <c r="L19" s="61"/>
      <c r="M19" s="32"/>
      <c r="N19" s="62" t="s">
        <v>28</v>
      </c>
      <c r="O19" s="62" t="s">
        <v>14</v>
      </c>
      <c r="P19" s="2"/>
      <c r="Q19" s="62" t="s">
        <v>28</v>
      </c>
      <c r="R19" s="62" t="s">
        <v>14</v>
      </c>
      <c r="T19" s="42"/>
      <c r="U19" s="42"/>
    </row>
    <row r="20" spans="1:21" ht="63.75" x14ac:dyDescent="0.2">
      <c r="A20" s="35"/>
      <c r="B20" s="35" t="s">
        <v>15</v>
      </c>
      <c r="C20" s="63"/>
      <c r="D20" s="26" t="s">
        <v>16</v>
      </c>
      <c r="E20" s="27" t="s">
        <v>29</v>
      </c>
      <c r="F20" s="27" t="s">
        <v>17</v>
      </c>
      <c r="G20" s="27" t="s">
        <v>29</v>
      </c>
      <c r="H20" s="27" t="s">
        <v>17</v>
      </c>
      <c r="I20" s="27" t="s">
        <v>29</v>
      </c>
      <c r="J20" s="27" t="s">
        <v>17</v>
      </c>
      <c r="K20" s="27" t="s">
        <v>29</v>
      </c>
      <c r="L20" s="27" t="s">
        <v>17</v>
      </c>
      <c r="M20" s="32"/>
      <c r="N20" s="63"/>
      <c r="O20" s="63"/>
      <c r="P20" s="2"/>
      <c r="Q20" s="63"/>
      <c r="R20" s="63"/>
      <c r="T20" s="44" t="s">
        <v>37</v>
      </c>
      <c r="U20" s="43" t="s">
        <v>39</v>
      </c>
    </row>
    <row r="21" spans="1:21" ht="25.5" x14ac:dyDescent="0.2">
      <c r="A21" s="10" t="s">
        <v>22</v>
      </c>
      <c r="B21" s="29" t="s">
        <v>23</v>
      </c>
      <c r="C21" s="11" t="s">
        <v>34</v>
      </c>
      <c r="D21" s="30" t="s">
        <v>21</v>
      </c>
      <c r="E21" s="12">
        <v>794.25</v>
      </c>
      <c r="F21" s="13">
        <v>859.5</v>
      </c>
      <c r="G21" s="13">
        <v>769</v>
      </c>
      <c r="H21" s="13">
        <v>979.75</v>
      </c>
      <c r="I21" s="13">
        <v>616</v>
      </c>
      <c r="J21" s="13">
        <v>620</v>
      </c>
      <c r="K21" s="14">
        <v>0</v>
      </c>
      <c r="L21" s="15">
        <v>99</v>
      </c>
      <c r="M21" s="32"/>
      <c r="N21" s="16">
        <f>IF(E21=0,"-",F21/E21)</f>
        <v>1.0821529745042493</v>
      </c>
      <c r="O21" s="17">
        <f>IF(G21=0,"-",H21/G21)</f>
        <v>1.2740572171651496</v>
      </c>
      <c r="P21" s="2"/>
      <c r="Q21" s="16">
        <f>IF(I21=0,"-",J21/I21)</f>
        <v>1.0064935064935066</v>
      </c>
      <c r="R21" s="17">
        <f>IF(K21=0,0,L21/K21)</f>
        <v>0</v>
      </c>
      <c r="T21" s="51">
        <v>16</v>
      </c>
      <c r="U21" s="51">
        <v>15.8</v>
      </c>
    </row>
    <row r="22" spans="1:21" ht="25.5" x14ac:dyDescent="0.2">
      <c r="A22" s="10" t="s">
        <v>24</v>
      </c>
      <c r="B22" s="29" t="s">
        <v>25</v>
      </c>
      <c r="C22" s="11" t="s">
        <v>26</v>
      </c>
      <c r="D22" s="30" t="s">
        <v>21</v>
      </c>
      <c r="E22" s="12">
        <v>774</v>
      </c>
      <c r="F22" s="13">
        <v>747.25</v>
      </c>
      <c r="G22" s="13">
        <v>615</v>
      </c>
      <c r="H22" s="13">
        <v>750.75</v>
      </c>
      <c r="I22" s="13">
        <v>560</v>
      </c>
      <c r="J22" s="13">
        <v>560</v>
      </c>
      <c r="K22" s="14">
        <v>40</v>
      </c>
      <c r="L22" s="15">
        <v>170</v>
      </c>
      <c r="M22" s="32"/>
      <c r="N22" s="16">
        <f t="shared" ref="N22:N25" si="15">IF(E22=0,"-",F22/E22)</f>
        <v>0.96543927648578809</v>
      </c>
      <c r="O22" s="17">
        <f t="shared" ref="O22:O25" si="16">IF(G22=0,"-",H22/G22)</f>
        <v>1.2207317073170731</v>
      </c>
      <c r="P22" s="2"/>
      <c r="Q22" s="16">
        <f t="shared" ref="Q22:Q25" si="17">IF(I22=0,"-",J22/I22)</f>
        <v>1</v>
      </c>
      <c r="R22" s="17">
        <f>IF(K22=0,0,L22/K22)</f>
        <v>4.25</v>
      </c>
      <c r="T22" s="51">
        <v>12.9</v>
      </c>
      <c r="U22" s="51">
        <v>12.4</v>
      </c>
    </row>
    <row r="23" spans="1:21" ht="25.5" x14ac:dyDescent="0.2">
      <c r="A23" s="10" t="s">
        <v>24</v>
      </c>
      <c r="B23" s="29" t="s">
        <v>25</v>
      </c>
      <c r="C23" s="11" t="s">
        <v>27</v>
      </c>
      <c r="D23" s="30" t="s">
        <v>21</v>
      </c>
      <c r="E23" s="12">
        <v>991.75</v>
      </c>
      <c r="F23" s="13">
        <v>936.75</v>
      </c>
      <c r="G23" s="13">
        <v>717.5</v>
      </c>
      <c r="H23" s="13">
        <v>788.75</v>
      </c>
      <c r="I23" s="13">
        <v>560</v>
      </c>
      <c r="J23" s="13">
        <v>550</v>
      </c>
      <c r="K23" s="14">
        <v>240</v>
      </c>
      <c r="L23" s="15">
        <v>240</v>
      </c>
      <c r="M23" s="32"/>
      <c r="N23" s="16">
        <f t="shared" si="15"/>
        <v>0.94454247542223346</v>
      </c>
      <c r="O23" s="17">
        <f t="shared" si="16"/>
        <v>1.0993031358885017</v>
      </c>
      <c r="P23" s="2"/>
      <c r="Q23" s="16">
        <f t="shared" si="17"/>
        <v>0.9821428571428571</v>
      </c>
      <c r="R23" s="17">
        <f t="shared" ref="R23:R25" si="18">IF(K23=0,"-",L23/K23)</f>
        <v>1</v>
      </c>
      <c r="T23" s="51">
        <v>16.100000000000001</v>
      </c>
      <c r="U23" s="51">
        <v>15.5</v>
      </c>
    </row>
    <row r="24" spans="1:21" ht="25.5" x14ac:dyDescent="0.2">
      <c r="A24" s="10" t="s">
        <v>31</v>
      </c>
      <c r="B24" s="29" t="s">
        <v>32</v>
      </c>
      <c r="C24" s="11" t="s">
        <v>30</v>
      </c>
      <c r="D24" s="30" t="s">
        <v>21</v>
      </c>
      <c r="E24" s="12">
        <v>2100</v>
      </c>
      <c r="F24" s="13">
        <v>2197</v>
      </c>
      <c r="G24" s="13">
        <v>840</v>
      </c>
      <c r="H24" s="13">
        <v>1815</v>
      </c>
      <c r="I24" s="13">
        <v>840</v>
      </c>
      <c r="J24" s="13">
        <v>830</v>
      </c>
      <c r="K24" s="14">
        <v>280</v>
      </c>
      <c r="L24" s="15">
        <v>606</v>
      </c>
      <c r="M24" s="32"/>
      <c r="N24" s="16">
        <f t="shared" si="15"/>
        <v>1.0461904761904761</v>
      </c>
      <c r="O24" s="17">
        <f t="shared" si="16"/>
        <v>2.1607142857142856</v>
      </c>
      <c r="P24" s="2"/>
      <c r="Q24" s="16">
        <f t="shared" si="17"/>
        <v>0.98809523809523814</v>
      </c>
      <c r="R24" s="17">
        <f t="shared" si="18"/>
        <v>2.1642857142857141</v>
      </c>
      <c r="T24" s="51">
        <v>36</v>
      </c>
      <c r="U24" s="51">
        <v>34.700000000000003</v>
      </c>
    </row>
    <row r="25" spans="1:21" ht="25.5" x14ac:dyDescent="0.2">
      <c r="A25" s="10" t="s">
        <v>18</v>
      </c>
      <c r="B25" s="29" t="s">
        <v>19</v>
      </c>
      <c r="C25" s="11" t="s">
        <v>20</v>
      </c>
      <c r="D25" s="30" t="s">
        <v>21</v>
      </c>
      <c r="E25" s="12">
        <v>1260</v>
      </c>
      <c r="F25" s="13">
        <v>1100</v>
      </c>
      <c r="G25" s="13">
        <v>840</v>
      </c>
      <c r="H25" s="13">
        <v>1290</v>
      </c>
      <c r="I25" s="13">
        <v>532</v>
      </c>
      <c r="J25" s="13">
        <v>579.5</v>
      </c>
      <c r="K25" s="14">
        <v>532</v>
      </c>
      <c r="L25" s="15">
        <v>798</v>
      </c>
      <c r="M25" s="32"/>
      <c r="N25" s="16">
        <f t="shared" si="15"/>
        <v>0.87301587301587302</v>
      </c>
      <c r="O25" s="17">
        <f t="shared" si="16"/>
        <v>1.5357142857142858</v>
      </c>
      <c r="P25" s="2"/>
      <c r="Q25" s="16">
        <f t="shared" si="17"/>
        <v>1.0892857142857142</v>
      </c>
      <c r="R25" s="17">
        <f t="shared" si="18"/>
        <v>1.5</v>
      </c>
      <c r="T25" s="51">
        <v>25</v>
      </c>
      <c r="U25" s="51">
        <v>24.5</v>
      </c>
    </row>
    <row r="26" spans="1:21" ht="15.75" thickBot="1" x14ac:dyDescent="0.3">
      <c r="A26" s="18"/>
      <c r="B26" s="18"/>
      <c r="C26" s="18"/>
      <c r="D26" s="18"/>
      <c r="E26" s="19">
        <f>SUM(E21:E25)</f>
        <v>5920</v>
      </c>
      <c r="F26" s="19">
        <f t="shared" ref="F26:L26" si="19">SUM(F21:F25)</f>
        <v>5840.5</v>
      </c>
      <c r="G26" s="19">
        <f t="shared" si="19"/>
        <v>3781.5</v>
      </c>
      <c r="H26" s="19">
        <f t="shared" si="19"/>
        <v>5624.25</v>
      </c>
      <c r="I26" s="19">
        <f t="shared" si="19"/>
        <v>3108</v>
      </c>
      <c r="J26" s="19">
        <f t="shared" si="19"/>
        <v>3139.5</v>
      </c>
      <c r="K26" s="19">
        <f t="shared" si="19"/>
        <v>1092</v>
      </c>
      <c r="L26" s="19">
        <f t="shared" si="19"/>
        <v>1913</v>
      </c>
      <c r="M26" s="32"/>
      <c r="N26" s="24">
        <f t="shared" ref="N26" si="20">F26/E26</f>
        <v>0.98657094594594597</v>
      </c>
      <c r="O26" s="25">
        <f t="shared" ref="O26" si="21">H26/G26</f>
        <v>1.4873066243554145</v>
      </c>
      <c r="P26" s="2"/>
      <c r="Q26" s="24">
        <f t="shared" ref="Q26" si="22">J26/I26</f>
        <v>1.0101351351351351</v>
      </c>
      <c r="R26" s="25">
        <f t="shared" ref="R26" si="23">L26/K26</f>
        <v>1.7518315018315018</v>
      </c>
      <c r="T26" s="53">
        <f>AVERAGE(T21:T25)</f>
        <v>21.2</v>
      </c>
      <c r="U26" s="53">
        <f>AVERAGE(U21:U25)</f>
        <v>20.580000000000002</v>
      </c>
    </row>
    <row r="27" spans="1:21" ht="15.75" thickBot="1" x14ac:dyDescent="0.3">
      <c r="N27" s="57" t="s">
        <v>33</v>
      </c>
      <c r="O27" s="58"/>
      <c r="P27" s="58"/>
      <c r="Q27" s="59"/>
      <c r="R27" s="34">
        <f>(F26+H26+J26+L26)/(E26+G26+I26+K26)</f>
        <v>1.1881631478617416</v>
      </c>
    </row>
    <row r="31" spans="1:21" x14ac:dyDescent="0.2">
      <c r="E31" s="64" t="s">
        <v>7</v>
      </c>
      <c r="F31" s="65"/>
      <c r="G31" s="65"/>
      <c r="H31" s="66"/>
      <c r="I31" s="64" t="s">
        <v>8</v>
      </c>
      <c r="J31" s="65"/>
      <c r="K31" s="65"/>
      <c r="L31" s="66"/>
      <c r="M31" s="32"/>
      <c r="N31" s="67" t="s">
        <v>7</v>
      </c>
      <c r="O31" s="68"/>
      <c r="P31" s="2"/>
      <c r="Q31" s="67" t="s">
        <v>8</v>
      </c>
      <c r="R31" s="68"/>
    </row>
    <row r="32" spans="1:21" ht="29.25" customHeight="1" x14ac:dyDescent="0.25">
      <c r="B32" s="36" t="s">
        <v>35</v>
      </c>
      <c r="C32" s="37"/>
      <c r="D32" s="38"/>
      <c r="E32" s="60" t="s">
        <v>12</v>
      </c>
      <c r="F32" s="61"/>
      <c r="G32" s="60" t="s">
        <v>13</v>
      </c>
      <c r="H32" s="61"/>
      <c r="I32" s="60" t="s">
        <v>12</v>
      </c>
      <c r="J32" s="61"/>
      <c r="K32" s="60" t="s">
        <v>13</v>
      </c>
      <c r="L32" s="61"/>
      <c r="M32" s="32"/>
      <c r="N32" s="62" t="s">
        <v>28</v>
      </c>
      <c r="O32" s="62" t="s">
        <v>14</v>
      </c>
      <c r="P32" s="2"/>
      <c r="Q32" s="62" t="s">
        <v>28</v>
      </c>
      <c r="R32" s="62" t="s">
        <v>14</v>
      </c>
    </row>
    <row r="33" spans="2:18" ht="63.75" x14ac:dyDescent="0.2">
      <c r="B33" s="39"/>
      <c r="C33" s="40"/>
      <c r="D33" s="41"/>
      <c r="E33" s="27" t="s">
        <v>29</v>
      </c>
      <c r="F33" s="27" t="s">
        <v>17</v>
      </c>
      <c r="G33" s="27" t="s">
        <v>29</v>
      </c>
      <c r="H33" s="27" t="s">
        <v>17</v>
      </c>
      <c r="I33" s="27" t="s">
        <v>29</v>
      </c>
      <c r="J33" s="27" t="s">
        <v>17</v>
      </c>
      <c r="K33" s="27" t="s">
        <v>29</v>
      </c>
      <c r="L33" s="27" t="s">
        <v>17</v>
      </c>
      <c r="M33" s="32"/>
      <c r="N33" s="63"/>
      <c r="O33" s="63"/>
      <c r="P33" s="2"/>
      <c r="Q33" s="63"/>
      <c r="R33" s="63"/>
    </row>
    <row r="34" spans="2:18" ht="28.5" customHeight="1" x14ac:dyDescent="0.2">
      <c r="B34" s="29" t="s">
        <v>23</v>
      </c>
      <c r="C34" s="11" t="s">
        <v>34</v>
      </c>
      <c r="D34" s="70" t="s">
        <v>36</v>
      </c>
      <c r="E34" s="48">
        <f t="shared" ref="E34:L38" si="24">E8-E21</f>
        <v>83.25</v>
      </c>
      <c r="F34" s="48">
        <f t="shared" si="24"/>
        <v>48.75</v>
      </c>
      <c r="G34" s="48">
        <f t="shared" si="24"/>
        <v>87.75</v>
      </c>
      <c r="H34" s="48">
        <f t="shared" si="24"/>
        <v>17.25</v>
      </c>
      <c r="I34" s="48">
        <f t="shared" si="24"/>
        <v>4</v>
      </c>
      <c r="J34" s="48">
        <f t="shared" si="24"/>
        <v>0</v>
      </c>
      <c r="K34" s="48">
        <f t="shared" si="24"/>
        <v>0</v>
      </c>
      <c r="L34" s="48">
        <f t="shared" si="24"/>
        <v>-99</v>
      </c>
      <c r="M34" s="49"/>
      <c r="N34" s="50">
        <f t="shared" ref="N34:O38" si="25">N8-N21</f>
        <v>-4.7110239461514158E-2</v>
      </c>
      <c r="O34" s="50">
        <f t="shared" si="25"/>
        <v>-0.11035718798510885</v>
      </c>
      <c r="P34" s="49"/>
      <c r="Q34" s="50">
        <f>Q8-Q21</f>
        <v>-6.4935064935065512E-3</v>
      </c>
      <c r="R34" s="50">
        <f t="shared" ref="R34" si="26">R8-R21</f>
        <v>0</v>
      </c>
    </row>
    <row r="35" spans="2:18" ht="28.5" customHeight="1" x14ac:dyDescent="0.2">
      <c r="B35" s="29" t="s">
        <v>25</v>
      </c>
      <c r="C35" s="11" t="s">
        <v>26</v>
      </c>
      <c r="D35" s="71"/>
      <c r="E35" s="48">
        <f t="shared" si="24"/>
        <v>266</v>
      </c>
      <c r="F35" s="48">
        <f t="shared" si="24"/>
        <v>243.5</v>
      </c>
      <c r="G35" s="48">
        <f t="shared" si="24"/>
        <v>244</v>
      </c>
      <c r="H35" s="48">
        <f t="shared" si="24"/>
        <v>461.70000000000005</v>
      </c>
      <c r="I35" s="48">
        <f t="shared" si="24"/>
        <v>60</v>
      </c>
      <c r="J35" s="48">
        <f t="shared" si="24"/>
        <v>60</v>
      </c>
      <c r="K35" s="48">
        <f t="shared" si="24"/>
        <v>270</v>
      </c>
      <c r="L35" s="48">
        <f t="shared" si="24"/>
        <v>400</v>
      </c>
      <c r="M35" s="49"/>
      <c r="N35" s="50">
        <f t="shared" si="25"/>
        <v>-1.2795045716557318E-2</v>
      </c>
      <c r="O35" s="50">
        <f t="shared" si="25"/>
        <v>0.19073511456884074</v>
      </c>
      <c r="P35" s="49"/>
      <c r="Q35" s="50">
        <f>Q9-Q22</f>
        <v>0</v>
      </c>
      <c r="R35" s="50">
        <f t="shared" ref="R35" si="27">R9-R22</f>
        <v>-2.411290322580645</v>
      </c>
    </row>
    <row r="36" spans="2:18" ht="28.5" customHeight="1" x14ac:dyDescent="0.2">
      <c r="B36" s="29" t="s">
        <v>25</v>
      </c>
      <c r="C36" s="11" t="s">
        <v>27</v>
      </c>
      <c r="D36" s="71"/>
      <c r="E36" s="48">
        <f t="shared" si="24"/>
        <v>-83.25</v>
      </c>
      <c r="F36" s="48">
        <f t="shared" si="24"/>
        <v>-40</v>
      </c>
      <c r="G36" s="48">
        <f t="shared" si="24"/>
        <v>-91.75</v>
      </c>
      <c r="H36" s="48">
        <f t="shared" si="24"/>
        <v>-146.10000000000002</v>
      </c>
      <c r="I36" s="48">
        <f t="shared" si="24"/>
        <v>60</v>
      </c>
      <c r="J36" s="48">
        <f t="shared" si="24"/>
        <v>50</v>
      </c>
      <c r="K36" s="48">
        <f t="shared" si="24"/>
        <v>-240</v>
      </c>
      <c r="L36" s="48">
        <f t="shared" si="24"/>
        <v>-180</v>
      </c>
      <c r="M36" s="49"/>
      <c r="N36" s="50">
        <f t="shared" si="25"/>
        <v>4.2524117863402155E-2</v>
      </c>
      <c r="O36" s="50">
        <f t="shared" si="25"/>
        <v>-7.2295544997570849E-2</v>
      </c>
      <c r="P36" s="49"/>
      <c r="Q36" s="50">
        <f t="shared" ref="Q36:R36" si="28">Q10-Q23</f>
        <v>-1.4400921658986099E-2</v>
      </c>
      <c r="R36" s="50" t="e">
        <f t="shared" si="28"/>
        <v>#VALUE!</v>
      </c>
    </row>
    <row r="37" spans="2:18" ht="28.5" customHeight="1" x14ac:dyDescent="0.2">
      <c r="B37" s="29" t="s">
        <v>32</v>
      </c>
      <c r="C37" s="11" t="s">
        <v>30</v>
      </c>
      <c r="D37" s="71"/>
      <c r="E37" s="48">
        <f t="shared" si="24"/>
        <v>225</v>
      </c>
      <c r="F37" s="48">
        <f t="shared" si="24"/>
        <v>299.5</v>
      </c>
      <c r="G37" s="48">
        <f t="shared" si="24"/>
        <v>90</v>
      </c>
      <c r="H37" s="56">
        <f t="shared" si="24"/>
        <v>140.5</v>
      </c>
      <c r="I37" s="48">
        <f t="shared" si="24"/>
        <v>90</v>
      </c>
      <c r="J37" s="48">
        <f t="shared" si="24"/>
        <v>340</v>
      </c>
      <c r="K37" s="48">
        <f t="shared" si="24"/>
        <v>30</v>
      </c>
      <c r="L37" s="48">
        <f t="shared" si="24"/>
        <v>324</v>
      </c>
      <c r="M37" s="49"/>
      <c r="N37" s="50">
        <f t="shared" si="25"/>
        <v>2.7572964669738909E-2</v>
      </c>
      <c r="O37" s="50">
        <f t="shared" si="25"/>
        <v>-5.802611367127497E-2</v>
      </c>
      <c r="P37" s="49"/>
      <c r="Q37" s="50">
        <f t="shared" ref="Q37:R37" si="29">Q11-Q24</f>
        <v>0.26996927803379411</v>
      </c>
      <c r="R37" s="50">
        <f t="shared" si="29"/>
        <v>0.83571428571428585</v>
      </c>
    </row>
    <row r="38" spans="2:18" ht="28.5" customHeight="1" x14ac:dyDescent="0.2">
      <c r="B38" s="29" t="s">
        <v>19</v>
      </c>
      <c r="C38" s="11" t="s">
        <v>20</v>
      </c>
      <c r="D38" s="72"/>
      <c r="E38" s="48">
        <f t="shared" si="24"/>
        <v>135</v>
      </c>
      <c r="F38" s="48">
        <f t="shared" si="24"/>
        <v>312.5</v>
      </c>
      <c r="G38" s="48">
        <f t="shared" si="24"/>
        <v>90</v>
      </c>
      <c r="H38" s="48">
        <f t="shared" si="24"/>
        <v>-75</v>
      </c>
      <c r="I38" s="48">
        <f t="shared" si="24"/>
        <v>57</v>
      </c>
      <c r="J38" s="48">
        <f t="shared" si="24"/>
        <v>66.5</v>
      </c>
      <c r="K38" s="48">
        <f t="shared" si="24"/>
        <v>57</v>
      </c>
      <c r="L38" s="56">
        <f t="shared" si="24"/>
        <v>-180.20000000000005</v>
      </c>
      <c r="M38" s="49"/>
      <c r="N38" s="50">
        <f t="shared" si="25"/>
        <v>0.13952892985151055</v>
      </c>
      <c r="O38" s="50">
        <f t="shared" si="25"/>
        <v>-0.22926267281106005</v>
      </c>
      <c r="P38" s="49"/>
      <c r="Q38" s="50">
        <f t="shared" ref="Q38:R38" si="30">Q12-Q25</f>
        <v>7.4884792626728203E-3</v>
      </c>
      <c r="R38" s="50">
        <f t="shared" si="30"/>
        <v>-0.45110356536502549</v>
      </c>
    </row>
    <row r="39" spans="2:18" x14ac:dyDescent="0.2">
      <c r="E39" s="45">
        <f>SUM(E34:E38)</f>
        <v>626</v>
      </c>
      <c r="F39" s="45">
        <f t="shared" ref="F39:L39" si="31">SUM(F34:F38)</f>
        <v>864.25</v>
      </c>
      <c r="G39" s="45">
        <f t="shared" si="31"/>
        <v>420</v>
      </c>
      <c r="H39" s="45">
        <f t="shared" si="31"/>
        <v>398.35</v>
      </c>
      <c r="I39" s="45">
        <f t="shared" si="31"/>
        <v>271</v>
      </c>
      <c r="J39" s="45">
        <f t="shared" si="31"/>
        <v>516.5</v>
      </c>
      <c r="K39" s="45">
        <f t="shared" si="31"/>
        <v>117</v>
      </c>
      <c r="L39" s="45">
        <f t="shared" si="31"/>
        <v>264.79999999999995</v>
      </c>
    </row>
  </sheetData>
  <mergeCells count="45">
    <mergeCell ref="D34:D38"/>
    <mergeCell ref="E31:H31"/>
    <mergeCell ref="I31:L31"/>
    <mergeCell ref="N31:O31"/>
    <mergeCell ref="Q31:R31"/>
    <mergeCell ref="E32:F32"/>
    <mergeCell ref="G32:H32"/>
    <mergeCell ref="I32:J32"/>
    <mergeCell ref="K32:L32"/>
    <mergeCell ref="N32:N33"/>
    <mergeCell ref="O32:O33"/>
    <mergeCell ref="Q32:Q33"/>
    <mergeCell ref="R32:R33"/>
    <mergeCell ref="N14:Q14"/>
    <mergeCell ref="E5:H5"/>
    <mergeCell ref="I5:L5"/>
    <mergeCell ref="N5:O5"/>
    <mergeCell ref="Q5:R5"/>
    <mergeCell ref="E6:F6"/>
    <mergeCell ref="G6:H6"/>
    <mergeCell ref="I6:J6"/>
    <mergeCell ref="K6:L6"/>
    <mergeCell ref="N6:N7"/>
    <mergeCell ref="O6:O7"/>
    <mergeCell ref="Q6:Q7"/>
    <mergeCell ref="R6:R7"/>
    <mergeCell ref="A5:B5"/>
    <mergeCell ref="A6:B6"/>
    <mergeCell ref="C6:C7"/>
    <mergeCell ref="A18:B18"/>
    <mergeCell ref="E18:H18"/>
    <mergeCell ref="I18:L18"/>
    <mergeCell ref="N18:O18"/>
    <mergeCell ref="Q18:R18"/>
    <mergeCell ref="R19:R20"/>
    <mergeCell ref="A19:B19"/>
    <mergeCell ref="C19:C20"/>
    <mergeCell ref="E19:F19"/>
    <mergeCell ref="G19:H19"/>
    <mergeCell ref="I19:J19"/>
    <mergeCell ref="N27:Q27"/>
    <mergeCell ref="K19:L19"/>
    <mergeCell ref="N19:N20"/>
    <mergeCell ref="O19:O20"/>
    <mergeCell ref="Q19:Q20"/>
  </mergeCells>
  <conditionalFormatting sqref="D13">
    <cfRule type="cellIs" dxfId="9" priority="9" stopIfTrue="1" operator="equal">
      <formula>1</formula>
    </cfRule>
    <cfRule type="cellIs" dxfId="8" priority="10" stopIfTrue="1" operator="equal">
      <formula>2</formula>
    </cfRule>
  </conditionalFormatting>
  <conditionalFormatting sqref="A5:B5">
    <cfRule type="cellIs" dxfId="7" priority="8" stopIfTrue="1" operator="equal">
      <formula>"Trust is not responsible for at least 1 site"</formula>
    </cfRule>
  </conditionalFormatting>
  <conditionalFormatting sqref="A13:C13">
    <cfRule type="cellIs" dxfId="6" priority="6" stopIfTrue="1" operator="equal">
      <formula>1</formula>
    </cfRule>
    <cfRule type="cellIs" dxfId="5" priority="7" stopIfTrue="1" operator="equal">
      <formula>2</formula>
    </cfRule>
  </conditionalFormatting>
  <conditionalFormatting sqref="D26">
    <cfRule type="cellIs" dxfId="4" priority="4" stopIfTrue="1" operator="equal">
      <formula>1</formula>
    </cfRule>
    <cfRule type="cellIs" dxfId="3" priority="5" stopIfTrue="1" operator="equal">
      <formula>2</formula>
    </cfRule>
  </conditionalFormatting>
  <conditionalFormatting sqref="A18:B18">
    <cfRule type="cellIs" dxfId="2" priority="3" stopIfTrue="1" operator="equal">
      <formula>"Trust is not responsible for at least 1 site"</formula>
    </cfRule>
  </conditionalFormatting>
  <conditionalFormatting sqref="A26:C26">
    <cfRule type="cellIs" dxfId="1" priority="1" stopIfTrue="1" operator="equal">
      <formula>1</formula>
    </cfRule>
    <cfRule type="cellIs" dxfId="0" priority="2" stopIfTrue="1" operator="equal">
      <formula>2</formula>
    </cfRule>
  </conditionalFormatting>
  <pageMargins left="0.7" right="0.7" top="0.33" bottom="0.4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Shropshire Community Health NHS Trust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Field Lee</dc:creator>
  <cp:lastModifiedBy>Panayi Chris</cp:lastModifiedBy>
  <cp:lastPrinted>2015-03-04T09:36:41Z</cp:lastPrinted>
  <dcterms:created xsi:type="dcterms:W3CDTF">2014-06-05T16:44:24Z</dcterms:created>
  <dcterms:modified xsi:type="dcterms:W3CDTF">2015-04-09T13:52:25Z</dcterms:modified>
</cp:coreProperties>
</file>